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195" windowHeight="7875"/>
  </bookViews>
  <sheets>
    <sheet name="Лист1" sheetId="1" r:id="rId1"/>
    <sheet name="Лист2" sheetId="2" r:id="rId2"/>
    <sheet name="Лист3" sheetId="3" r:id="rId3"/>
  </sheets>
  <definedNames>
    <definedName name="Предмети">Лист2!$A$1:$A$8</definedName>
  </definedNames>
  <calcPr calcId="145621"/>
</workbook>
</file>

<file path=xl/calcChain.xml><?xml version="1.0" encoding="utf-8"?>
<calcChain xmlns="http://schemas.openxmlformats.org/spreadsheetml/2006/main">
  <c r="B15" i="1" l="1"/>
  <c r="B81" i="2" l="1"/>
  <c r="D77" i="2" s="1"/>
  <c r="B80" i="2"/>
  <c r="C80" i="2" s="1"/>
  <c r="B79" i="2"/>
  <c r="C79" i="2" s="1"/>
  <c r="B78" i="2"/>
  <c r="C78" i="2" s="1"/>
  <c r="B77" i="2"/>
  <c r="C77" i="2" s="1"/>
  <c r="B74" i="2"/>
  <c r="D70" i="2" s="1"/>
  <c r="B73" i="2"/>
  <c r="C73" i="2" s="1"/>
  <c r="B72" i="2"/>
  <c r="C72" i="2" s="1"/>
  <c r="B71" i="2"/>
  <c r="C71" i="2" s="1"/>
  <c r="B70" i="2"/>
  <c r="C70" i="2" s="1"/>
  <c r="B67" i="2"/>
  <c r="D63" i="2" s="1"/>
  <c r="B66" i="2"/>
  <c r="C66" i="2" s="1"/>
  <c r="B65" i="2"/>
  <c r="C65" i="2" s="1"/>
  <c r="B64" i="2"/>
  <c r="C64" i="2" s="1"/>
  <c r="B63" i="2"/>
  <c r="C63" i="2" s="1"/>
  <c r="B60" i="2"/>
  <c r="D56" i="2" s="1"/>
  <c r="B59" i="2"/>
  <c r="C59" i="2" s="1"/>
  <c r="B58" i="2"/>
  <c r="C58" i="2" s="1"/>
  <c r="B57" i="2"/>
  <c r="C57" i="2" s="1"/>
  <c r="B56" i="2"/>
  <c r="C56" i="2" s="1"/>
  <c r="B53" i="2"/>
  <c r="D49" i="2" s="1"/>
  <c r="B52" i="2"/>
  <c r="C52" i="2" s="1"/>
  <c r="B51" i="2"/>
  <c r="C51" i="2" s="1"/>
  <c r="B50" i="2"/>
  <c r="C50" i="2" s="1"/>
  <c r="B49" i="2"/>
  <c r="C49" i="2" s="1"/>
  <c r="B46" i="2"/>
  <c r="C46" i="2" s="1"/>
  <c r="B45" i="2"/>
  <c r="C45" i="2" s="1"/>
  <c r="B44" i="2"/>
  <c r="C44" i="2" s="1"/>
  <c r="B43" i="2"/>
  <c r="C43" i="2" s="1"/>
  <c r="B40" i="2"/>
  <c r="C40" i="2" s="1"/>
  <c r="B39" i="2"/>
  <c r="C39" i="2" s="1"/>
  <c r="B38" i="2"/>
  <c r="C38" i="2" s="1"/>
  <c r="B37" i="2"/>
  <c r="C37" i="2" s="1"/>
  <c r="B34" i="2"/>
  <c r="C34" i="2" s="1"/>
  <c r="B33" i="2"/>
  <c r="C33" i="2" s="1"/>
  <c r="B32" i="2"/>
  <c r="C32" i="2" s="1"/>
  <c r="B31" i="2"/>
  <c r="C31" i="2" s="1"/>
  <c r="B28" i="2"/>
  <c r="C28" i="2" s="1"/>
  <c r="B27" i="2"/>
  <c r="C27" i="2" s="1"/>
  <c r="B26" i="2"/>
  <c r="C26" i="2" s="1"/>
  <c r="B25" i="2"/>
  <c r="C25" i="2" s="1"/>
  <c r="B21" i="2"/>
  <c r="C21" i="2" s="1"/>
  <c r="B20" i="2"/>
  <c r="C20" i="2" s="1"/>
  <c r="B19" i="2"/>
  <c r="C19" i="2" s="1"/>
  <c r="B18" i="2"/>
  <c r="C18" i="2" s="1"/>
  <c r="B12" i="2"/>
  <c r="C12" i="2" s="1"/>
  <c r="B13" i="2"/>
  <c r="C13" i="2" s="1"/>
  <c r="B14" i="2"/>
  <c r="C14" i="2" s="1"/>
  <c r="B11" i="2"/>
  <c r="C11" i="2" s="1"/>
  <c r="C53" i="2" l="1"/>
  <c r="D53" i="2" s="1"/>
  <c r="B17" i="1" s="1"/>
  <c r="C81" i="2"/>
  <c r="D81" i="2" s="1"/>
  <c r="B21" i="1" s="1"/>
  <c r="C74" i="2"/>
  <c r="D74" i="2" s="1"/>
  <c r="B20" i="1" s="1"/>
  <c r="C67" i="2"/>
  <c r="D67" i="2" s="1"/>
  <c r="B19" i="1" s="1"/>
  <c r="C60" i="2"/>
  <c r="D60" i="2" s="1"/>
  <c r="B18" i="1" s="1"/>
  <c r="C47" i="2"/>
  <c r="B16" i="1" s="1"/>
  <c r="C41" i="2"/>
  <c r="C35" i="2"/>
  <c r="B14" i="1" s="1"/>
  <c r="C29" i="2"/>
  <c r="B13" i="1" s="1"/>
  <c r="C22" i="2"/>
  <c r="B12" i="1" s="1"/>
  <c r="C15" i="2"/>
  <c r="B11" i="1" s="1"/>
</calcChain>
</file>

<file path=xl/comments1.xml><?xml version="1.0" encoding="utf-8"?>
<comments xmlns="http://schemas.openxmlformats.org/spreadsheetml/2006/main">
  <authors>
    <author>Админ</author>
  </authors>
  <commentList>
    <comment ref="A3" authorId="0">
      <text>
        <r>
          <rPr>
            <b/>
            <sz val="8"/>
            <color indexed="81"/>
            <rFont val="Tahoma"/>
            <charset val="1"/>
          </rPr>
          <t>Админ:</t>
        </r>
        <r>
          <rPr>
            <sz val="8"/>
            <color indexed="81"/>
            <rFont val="Tahoma"/>
            <charset val="1"/>
          </rPr>
          <t xml:space="preserve">
Оберіть предмет, який ви бажаєте здавати на ЗНО 2015 </t>
        </r>
      </text>
    </comment>
    <comment ref="B3" authorId="0">
      <text>
        <r>
          <rPr>
            <b/>
            <sz val="8"/>
            <color indexed="81"/>
            <rFont val="Tahoma"/>
            <charset val="1"/>
          </rPr>
          <t>Админ:</t>
        </r>
        <r>
          <rPr>
            <sz val="8"/>
            <color indexed="81"/>
            <rFont val="Tahoma"/>
            <charset val="1"/>
          </rPr>
          <t xml:space="preserve">
Бали від 100 до 200</t>
        </r>
      </text>
    </comment>
  </commentList>
</comments>
</file>

<file path=xl/sharedStrings.xml><?xml version="1.0" encoding="utf-8"?>
<sst xmlns="http://schemas.openxmlformats.org/spreadsheetml/2006/main" count="84" uniqueCount="26">
  <si>
    <t>Українська мова та література</t>
  </si>
  <si>
    <t>Математика</t>
  </si>
  <si>
    <t>Біологія</t>
  </si>
  <si>
    <t xml:space="preserve">Фізика </t>
  </si>
  <si>
    <t>Історія України</t>
  </si>
  <si>
    <t>Географія</t>
  </si>
  <si>
    <t xml:space="preserve">Бал за атестат </t>
  </si>
  <si>
    <t>Додатковий бал</t>
  </si>
  <si>
    <t>Бал в 200 бальній шкалі</t>
  </si>
  <si>
    <t>Напрям підготвки</t>
  </si>
  <si>
    <t>Конкурсний бал</t>
  </si>
  <si>
    <t>Перелік конкурсних предметів абітурієнта</t>
  </si>
  <si>
    <t xml:space="preserve">Облік і аудит </t>
  </si>
  <si>
    <t>Економіка підприємства</t>
  </si>
  <si>
    <t>Менеджмент</t>
  </si>
  <si>
    <t>Агрономія</t>
  </si>
  <si>
    <t>Технологія виробництва і переробки продукції тваринництва</t>
  </si>
  <si>
    <t>Водні біоресурси та аквакультура</t>
  </si>
  <si>
    <t>Екологія, охорона навколишнього середовища та збалансоване природокористування</t>
  </si>
  <si>
    <t>Геодезія, картографія  та землеустрій</t>
  </si>
  <si>
    <t xml:space="preserve">Гідротехніка          </t>
  </si>
  <si>
    <t>Будівництво</t>
  </si>
  <si>
    <t>Лісове і садово-паркове господарство</t>
  </si>
  <si>
    <t xml:space="preserve">Гідротехніка     </t>
  </si>
  <si>
    <t xml:space="preserve">Будівництво  </t>
  </si>
  <si>
    <t xml:space="preserve">Калькулятор ВСТУПНИКА до ДВНЗ "ХДАУ"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</si>
</sst>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C2" sqref="C2"/>
    </sheetView>
  </sheetViews>
  <sheetFormatPr defaultRowHeight="15" x14ac:dyDescent="0.25"/>
  <cols>
    <col min="1" max="1" width="46" customWidth="1"/>
    <col min="2" max="2" width="16.140625" customWidth="1"/>
  </cols>
  <sheetData>
    <row r="1" spans="1:2" ht="36" customHeight="1" x14ac:dyDescent="0.25">
      <c r="A1" s="9" t="s">
        <v>25</v>
      </c>
      <c r="B1" s="9"/>
    </row>
    <row r="2" spans="1:2" ht="30" x14ac:dyDescent="0.25">
      <c r="A2" s="8" t="s">
        <v>11</v>
      </c>
      <c r="B2" s="8" t="s">
        <v>8</v>
      </c>
    </row>
    <row r="3" spans="1:2" x14ac:dyDescent="0.25">
      <c r="A3" s="1"/>
      <c r="B3" s="2"/>
    </row>
    <row r="4" spans="1:2" x14ac:dyDescent="0.25">
      <c r="A4" s="1"/>
      <c r="B4" s="2"/>
    </row>
    <row r="5" spans="1:2" x14ac:dyDescent="0.25">
      <c r="A5" s="1"/>
      <c r="B5" s="2"/>
    </row>
    <row r="6" spans="1:2" x14ac:dyDescent="0.25">
      <c r="A6" s="1"/>
      <c r="B6" s="2"/>
    </row>
    <row r="7" spans="1:2" x14ac:dyDescent="0.25">
      <c r="A7" s="1"/>
      <c r="B7" s="2"/>
    </row>
    <row r="8" spans="1:2" x14ac:dyDescent="0.25">
      <c r="A8" s="1"/>
      <c r="B8" s="2"/>
    </row>
    <row r="10" spans="1:2" x14ac:dyDescent="0.25">
      <c r="A10" s="5" t="s">
        <v>9</v>
      </c>
      <c r="B10" s="6" t="s">
        <v>10</v>
      </c>
    </row>
    <row r="11" spans="1:2" x14ac:dyDescent="0.25">
      <c r="A11" s="7" t="s">
        <v>12</v>
      </c>
      <c r="B11" s="5" t="str">
        <f>Лист2!C15</f>
        <v>-</v>
      </c>
    </row>
    <row r="12" spans="1:2" x14ac:dyDescent="0.25">
      <c r="A12" s="7" t="s">
        <v>13</v>
      </c>
      <c r="B12" s="5" t="str">
        <f>Лист2!C22</f>
        <v>-</v>
      </c>
    </row>
    <row r="13" spans="1:2" x14ac:dyDescent="0.25">
      <c r="A13" s="7" t="s">
        <v>14</v>
      </c>
      <c r="B13" s="5" t="str">
        <f>Лист2!C29</f>
        <v>-</v>
      </c>
    </row>
    <row r="14" spans="1:2" x14ac:dyDescent="0.25">
      <c r="A14" s="7" t="s">
        <v>15</v>
      </c>
      <c r="B14" s="5" t="str">
        <f>Лист2!C35</f>
        <v>-</v>
      </c>
    </row>
    <row r="15" spans="1:2" ht="30" x14ac:dyDescent="0.25">
      <c r="A15" s="7" t="s">
        <v>16</v>
      </c>
      <c r="B15" s="5" t="str">
        <f>Лист2!C41</f>
        <v>-</v>
      </c>
    </row>
    <row r="16" spans="1:2" x14ac:dyDescent="0.25">
      <c r="A16" s="7" t="s">
        <v>17</v>
      </c>
      <c r="B16" s="5" t="str">
        <f>Лист2!C47</f>
        <v>-</v>
      </c>
    </row>
    <row r="17" spans="1:2" ht="30" x14ac:dyDescent="0.25">
      <c r="A17" s="7" t="s">
        <v>18</v>
      </c>
      <c r="B17" s="5" t="str">
        <f>Лист2!D53</f>
        <v>-</v>
      </c>
    </row>
    <row r="18" spans="1:2" x14ac:dyDescent="0.25">
      <c r="A18" s="7" t="s">
        <v>19</v>
      </c>
      <c r="B18" s="5" t="str">
        <f>Лист2!D60</f>
        <v>-</v>
      </c>
    </row>
    <row r="19" spans="1:2" ht="15" customHeight="1" x14ac:dyDescent="0.25">
      <c r="A19" s="7" t="s">
        <v>20</v>
      </c>
      <c r="B19" s="5" t="str">
        <f>Лист2!D67</f>
        <v>-</v>
      </c>
    </row>
    <row r="20" spans="1:2" ht="15.75" customHeight="1" x14ac:dyDescent="0.25">
      <c r="A20" s="7" t="s">
        <v>21</v>
      </c>
      <c r="B20" s="5" t="str">
        <f>Лист2!D74</f>
        <v>-</v>
      </c>
    </row>
    <row r="21" spans="1:2" x14ac:dyDescent="0.25">
      <c r="A21" s="7" t="s">
        <v>22</v>
      </c>
      <c r="B21" s="5" t="str">
        <f>Лист2!D81</f>
        <v>-</v>
      </c>
    </row>
    <row r="22" spans="1:2" ht="15" customHeight="1" x14ac:dyDescent="0.25"/>
  </sheetData>
  <sheetProtection formatCells="0" formatColumns="0" formatRows="0"/>
  <mergeCells count="1">
    <mergeCell ref="A1:B1"/>
  </mergeCells>
  <dataValidations count="2">
    <dataValidation type="list" allowBlank="1" showInputMessage="1" showErrorMessage="1" sqref="A3:A8">
      <formula1>Предмети</formula1>
    </dataValidation>
    <dataValidation type="whole" allowBlank="1" showInputMessage="1" showErrorMessage="1" sqref="D3 B3:B8">
      <formula1>100</formula1>
      <formula2>200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opLeftCell="AA1" workbookViewId="0">
      <selection activeCell="AA1" sqref="AA1"/>
    </sheetView>
  </sheetViews>
  <sheetFormatPr defaultRowHeight="15" x14ac:dyDescent="0.25"/>
  <cols>
    <col min="1" max="26" width="0" hidden="1" customWidth="1"/>
  </cols>
  <sheetData>
    <row r="1" spans="1:9" x14ac:dyDescent="0.25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x14ac:dyDescent="0.2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9" x14ac:dyDescent="0.25">
      <c r="A7" s="3" t="s">
        <v>6</v>
      </c>
      <c r="B7" s="3"/>
      <c r="C7" s="3"/>
      <c r="D7" s="3"/>
      <c r="E7" s="3"/>
      <c r="F7" s="3"/>
      <c r="G7" s="3"/>
      <c r="H7" s="3"/>
      <c r="I7" s="3"/>
    </row>
    <row r="8" spans="1:9" x14ac:dyDescent="0.25">
      <c r="A8" s="3" t="s">
        <v>7</v>
      </c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 t="s">
        <v>12</v>
      </c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 t="s">
        <v>0</v>
      </c>
      <c r="B11" s="3">
        <f>IF(ISERROR(VLOOKUP(A11,Лист1!$A$3:$B$8,2,0)),0,VLOOKUP(A11,Лист1!$A$3:$B$8,2,0))</f>
        <v>0</v>
      </c>
      <c r="C11" s="4" t="str">
        <f>IF(B11&gt;0,B11*0.2,"-")</f>
        <v>-</v>
      </c>
      <c r="D11" s="3"/>
      <c r="E11" s="3"/>
      <c r="F11" s="3"/>
      <c r="G11" s="3"/>
      <c r="H11" s="3"/>
      <c r="I11" s="3"/>
    </row>
    <row r="12" spans="1:9" x14ac:dyDescent="0.25">
      <c r="A12" s="3" t="s">
        <v>1</v>
      </c>
      <c r="B12" s="3">
        <f>IF(ISERROR(VLOOKUP(A12,Лист1!$A$3:$B$8,2,0)),0,VLOOKUP(A12,Лист1!$A$3:$B$8,2,0))</f>
        <v>0</v>
      </c>
      <c r="C12" s="4" t="str">
        <f>IF(B12&gt;0,B12*0.4,"-")</f>
        <v>-</v>
      </c>
      <c r="D12" s="3"/>
      <c r="E12" s="3"/>
      <c r="F12" s="3"/>
      <c r="G12" s="3"/>
      <c r="H12" s="3"/>
      <c r="I12" s="3"/>
    </row>
    <row r="13" spans="1:9" x14ac:dyDescent="0.25">
      <c r="A13" s="3" t="s">
        <v>4</v>
      </c>
      <c r="B13" s="3">
        <f>IF(ISERROR(VLOOKUP(A13,Лист1!$A$3:$B$8,2,0)),0,VLOOKUP(A13,Лист1!$A$3:$B$8,2,0))</f>
        <v>0</v>
      </c>
      <c r="C13" s="4" t="str">
        <f>IF(B13&gt;0,B13*0.3,"-")</f>
        <v>-</v>
      </c>
      <c r="D13" s="3"/>
      <c r="E13" s="3"/>
      <c r="F13" s="3"/>
      <c r="G13" s="3"/>
      <c r="H13" s="3"/>
      <c r="I13" s="3"/>
    </row>
    <row r="14" spans="1:9" x14ac:dyDescent="0.25">
      <c r="A14" s="3" t="s">
        <v>6</v>
      </c>
      <c r="B14" s="3">
        <f>IF(ISERROR(VLOOKUP(A14,Лист1!$A$3:$B$8,2,0)),0,VLOOKUP(A14,Лист1!$A$3:$B$8,2,0))</f>
        <v>0</v>
      </c>
      <c r="C14" s="4" t="str">
        <f>IF(B14&gt;0,B14*0.1,"-")</f>
        <v>-</v>
      </c>
      <c r="D14" s="3"/>
      <c r="E14" s="3"/>
      <c r="F14" s="3"/>
      <c r="G14" s="3"/>
      <c r="H14" s="3"/>
      <c r="I14" s="3"/>
    </row>
    <row r="15" spans="1:9" x14ac:dyDescent="0.25">
      <c r="A15" s="3"/>
      <c r="B15" s="3"/>
      <c r="C15" s="3" t="str">
        <f>IF(COUNT(C11:C14)&gt;3,SUM(C11:C14),"-")</f>
        <v>-</v>
      </c>
      <c r="D15" s="3"/>
      <c r="E15" s="3"/>
      <c r="F15" s="3"/>
      <c r="G15" s="3"/>
      <c r="H15" s="3"/>
      <c r="I15" s="3"/>
    </row>
    <row r="16" spans="1:9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x14ac:dyDescent="0.25">
      <c r="A17" s="3" t="s">
        <v>13</v>
      </c>
      <c r="B17" s="3"/>
      <c r="C17" s="3"/>
      <c r="D17" s="3"/>
      <c r="E17" s="3"/>
      <c r="F17" s="3"/>
      <c r="G17" s="3"/>
      <c r="H17" s="3"/>
      <c r="I17" s="3"/>
    </row>
    <row r="18" spans="1:9" x14ac:dyDescent="0.25">
      <c r="A18" s="3" t="s">
        <v>0</v>
      </c>
      <c r="B18" s="3">
        <f>IF(ISERROR(VLOOKUP(A18,Лист1!$A$3:$B$8,2,0)),0,VLOOKUP(A18,Лист1!$A$3:$B$8,2,0))</f>
        <v>0</v>
      </c>
      <c r="C18" s="4" t="str">
        <f>IF(B18&gt;0,B18*0.2,"-")</f>
        <v>-</v>
      </c>
      <c r="D18" s="3"/>
      <c r="E18" s="3"/>
      <c r="F18" s="3"/>
      <c r="G18" s="3"/>
      <c r="H18" s="3"/>
      <c r="I18" s="3"/>
    </row>
    <row r="19" spans="1:9" x14ac:dyDescent="0.25">
      <c r="A19" s="3" t="s">
        <v>1</v>
      </c>
      <c r="B19" s="3">
        <f>IF(ISERROR(VLOOKUP(A19,Лист1!$A$3:$B$8,2,0)),0,VLOOKUP(A19,Лист1!$A$3:$B$8,2,0))</f>
        <v>0</v>
      </c>
      <c r="C19" s="4" t="str">
        <f>IF(B19&gt;0,B19*0.4,"-")</f>
        <v>-</v>
      </c>
      <c r="D19" s="3"/>
      <c r="E19" s="3"/>
      <c r="F19" s="3"/>
      <c r="G19" s="3"/>
      <c r="H19" s="3"/>
      <c r="I19" s="3"/>
    </row>
    <row r="20" spans="1:9" x14ac:dyDescent="0.25">
      <c r="A20" s="3" t="s">
        <v>4</v>
      </c>
      <c r="B20" s="3">
        <f>IF(ISERROR(VLOOKUP(A20,Лист1!$A$3:$B$8,2,0)),0,VLOOKUP(A20,Лист1!$A$3:$B$8,2,0))</f>
        <v>0</v>
      </c>
      <c r="C20" s="4" t="str">
        <f>IF(B20&gt;0,B20*0.3,"-")</f>
        <v>-</v>
      </c>
      <c r="D20" s="3"/>
      <c r="E20" s="3"/>
      <c r="F20" s="3"/>
      <c r="G20" s="3"/>
      <c r="H20" s="3"/>
      <c r="I20" s="3"/>
    </row>
    <row r="21" spans="1:9" x14ac:dyDescent="0.25">
      <c r="A21" s="3" t="s">
        <v>6</v>
      </c>
      <c r="B21" s="3">
        <f>IF(ISERROR(VLOOKUP(A21,Лист1!$A$3:$B$8,2,0)),0,VLOOKUP(A21,Лист1!$A$3:$B$8,2,0))</f>
        <v>0</v>
      </c>
      <c r="C21" s="4" t="str">
        <f>IF(B21&gt;0,B21*0.1,"-")</f>
        <v>-</v>
      </c>
      <c r="D21" s="3"/>
      <c r="E21" s="3"/>
      <c r="F21" s="3"/>
      <c r="G21" s="3"/>
      <c r="H21" s="3"/>
      <c r="I21" s="3"/>
    </row>
    <row r="22" spans="1:9" x14ac:dyDescent="0.25">
      <c r="A22" s="3"/>
      <c r="B22" s="3"/>
      <c r="C22" s="3" t="str">
        <f>IF(COUNT(C18:C21)&gt;3,SUM(C18:C21),"-")</f>
        <v>-</v>
      </c>
      <c r="D22" s="3"/>
      <c r="E22" s="3"/>
      <c r="F22" s="3"/>
      <c r="G22" s="3"/>
      <c r="H22" s="3"/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 t="s">
        <v>14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 t="s">
        <v>0</v>
      </c>
      <c r="B25" s="3">
        <f>IF(ISERROR(VLOOKUP(A25,Лист1!$A$3:$B$8,2,0)),0,VLOOKUP(A25,Лист1!$A$3:$B$8,2,0))</f>
        <v>0</v>
      </c>
      <c r="C25" s="4" t="str">
        <f>IF(B25&gt;0,B25*0.2,"-")</f>
        <v>-</v>
      </c>
      <c r="D25" s="3"/>
      <c r="E25" s="3"/>
      <c r="F25" s="3"/>
      <c r="G25" s="3"/>
      <c r="H25" s="3"/>
      <c r="I25" s="3"/>
    </row>
    <row r="26" spans="1:9" x14ac:dyDescent="0.25">
      <c r="A26" s="3" t="s">
        <v>1</v>
      </c>
      <c r="B26" s="3">
        <f>IF(ISERROR(VLOOKUP(A26,Лист1!$A$3:$B$8,2,0)),0,VLOOKUP(A26,Лист1!$A$3:$B$8,2,0))</f>
        <v>0</v>
      </c>
      <c r="C26" s="4" t="str">
        <f>IF(B26&gt;0,B26*0.4,"-")</f>
        <v>-</v>
      </c>
      <c r="D26" s="3"/>
      <c r="E26" s="3"/>
      <c r="F26" s="3"/>
      <c r="G26" s="3"/>
      <c r="H26" s="3"/>
      <c r="I26" s="3"/>
    </row>
    <row r="27" spans="1:9" x14ac:dyDescent="0.25">
      <c r="A27" s="3" t="s">
        <v>5</v>
      </c>
      <c r="B27" s="3">
        <f>IF(ISERROR(VLOOKUP(A27,Лист1!$A$3:$B$8,2,0)),0,VLOOKUP(A27,Лист1!$A$3:$B$8,2,0))</f>
        <v>0</v>
      </c>
      <c r="C27" s="4" t="str">
        <f>IF(B27&gt;0,B27*0.3,"-")</f>
        <v>-</v>
      </c>
      <c r="D27" s="3"/>
      <c r="E27" s="3"/>
      <c r="F27" s="3"/>
      <c r="G27" s="3"/>
      <c r="H27" s="3"/>
      <c r="I27" s="3"/>
    </row>
    <row r="28" spans="1:9" x14ac:dyDescent="0.25">
      <c r="A28" s="3" t="s">
        <v>6</v>
      </c>
      <c r="B28" s="3">
        <f>IF(ISERROR(VLOOKUP(A28,Лист1!$A$3:$B$8,2,0)),0,VLOOKUP(A28,Лист1!$A$3:$B$8,2,0))</f>
        <v>0</v>
      </c>
      <c r="C28" s="4" t="str">
        <f>IF(B28&gt;0,B28*0.1,"-")</f>
        <v>-</v>
      </c>
      <c r="D28" s="3"/>
      <c r="E28" s="3"/>
      <c r="F28" s="3"/>
      <c r="G28" s="3"/>
      <c r="H28" s="3"/>
      <c r="I28" s="3"/>
    </row>
    <row r="29" spans="1:9" x14ac:dyDescent="0.25">
      <c r="A29" s="3"/>
      <c r="B29" s="3"/>
      <c r="C29" s="3" t="str">
        <f>IF(COUNT(C25:C28)&gt;3,SUM(C25:C28),"-")</f>
        <v>-</v>
      </c>
      <c r="D29" s="3"/>
      <c r="E29" s="3"/>
      <c r="F29" s="3"/>
      <c r="G29" s="3"/>
      <c r="H29" s="3"/>
      <c r="I29" s="3"/>
    </row>
    <row r="30" spans="1:9" x14ac:dyDescent="0.25">
      <c r="A30" s="3" t="s">
        <v>15</v>
      </c>
      <c r="B30" s="3"/>
      <c r="C30" s="3"/>
      <c r="D30" s="3"/>
      <c r="E30" s="3"/>
      <c r="F30" s="3"/>
      <c r="G30" s="3"/>
      <c r="H30" s="3"/>
      <c r="I30" s="3"/>
    </row>
    <row r="31" spans="1:9" x14ac:dyDescent="0.25">
      <c r="A31" s="3" t="s">
        <v>0</v>
      </c>
      <c r="B31" s="3">
        <f>IF(ISERROR(VLOOKUP(A31,Лист1!$A$3:$B$8,2,0)),0,VLOOKUP(A31,Лист1!$A$3:$B$8,2,0))</f>
        <v>0</v>
      </c>
      <c r="C31" s="4" t="str">
        <f>IF(B31&gt;0,B31*0.2,"-")</f>
        <v>-</v>
      </c>
      <c r="D31" s="3"/>
      <c r="E31" s="3"/>
      <c r="F31" s="3"/>
      <c r="G31" s="3"/>
      <c r="H31" s="3"/>
      <c r="I31" s="3"/>
    </row>
    <row r="32" spans="1:9" x14ac:dyDescent="0.25">
      <c r="A32" s="3" t="s">
        <v>1</v>
      </c>
      <c r="B32" s="3">
        <f>IF(ISERROR(VLOOKUP(A32,Лист1!$A$3:$B$8,2,0)),0,VLOOKUP(A32,Лист1!$A$3:$B$8,2,0))</f>
        <v>0</v>
      </c>
      <c r="C32" s="4" t="str">
        <f>IF(B32&gt;0,B32*0.2,"-")</f>
        <v>-</v>
      </c>
      <c r="D32" s="3"/>
      <c r="E32" s="3"/>
      <c r="F32" s="3"/>
      <c r="G32" s="3"/>
      <c r="H32" s="3"/>
      <c r="I32" s="3"/>
    </row>
    <row r="33" spans="1:9" x14ac:dyDescent="0.25">
      <c r="A33" s="3" t="s">
        <v>2</v>
      </c>
      <c r="B33" s="3">
        <f>IF(ISERROR(VLOOKUP(A33,Лист1!$A$3:$B$8,2,0)),0,VLOOKUP(A33,Лист1!$A$3:$B$8,2,0))</f>
        <v>0</v>
      </c>
      <c r="C33" s="4" t="str">
        <f>IF(B33&gt;0,B33*0.5,"-")</f>
        <v>-</v>
      </c>
      <c r="D33" s="3"/>
      <c r="E33" s="3"/>
      <c r="F33" s="3"/>
      <c r="G33" s="3"/>
      <c r="H33" s="3"/>
      <c r="I33" s="3"/>
    </row>
    <row r="34" spans="1:9" x14ac:dyDescent="0.25">
      <c r="A34" s="3" t="s">
        <v>6</v>
      </c>
      <c r="B34" s="3">
        <f>IF(ISERROR(VLOOKUP(A34,Лист1!$A$3:$B$8,2,0)),0,VLOOKUP(A34,Лист1!$A$3:$B$8,2,0))</f>
        <v>0</v>
      </c>
      <c r="C34" s="4" t="str">
        <f>IF(B34&gt;0,B34*0.1,"-")</f>
        <v>-</v>
      </c>
      <c r="D34" s="3"/>
      <c r="E34" s="3"/>
      <c r="F34" s="3"/>
      <c r="G34" s="3"/>
      <c r="H34" s="3"/>
      <c r="I34" s="3"/>
    </row>
    <row r="35" spans="1:9" x14ac:dyDescent="0.25">
      <c r="A35" s="3"/>
      <c r="B35" s="3"/>
      <c r="C35" s="3" t="str">
        <f>IF(COUNT(C31:C34)&gt;3,SUM(C31:C34),"-")</f>
        <v>-</v>
      </c>
      <c r="D35" s="3"/>
      <c r="E35" s="3"/>
      <c r="F35" s="3"/>
      <c r="G35" s="3"/>
      <c r="H35" s="3"/>
      <c r="I35" s="3"/>
    </row>
    <row r="36" spans="1:9" x14ac:dyDescent="0.25">
      <c r="A36" s="3" t="s">
        <v>16</v>
      </c>
      <c r="B36" s="3"/>
      <c r="C36" s="3"/>
      <c r="D36" s="3"/>
      <c r="E36" s="3"/>
      <c r="F36" s="3"/>
      <c r="G36" s="3"/>
      <c r="H36" s="3"/>
      <c r="I36" s="3"/>
    </row>
    <row r="37" spans="1:9" x14ac:dyDescent="0.25">
      <c r="A37" s="3" t="s">
        <v>0</v>
      </c>
      <c r="B37" s="3">
        <f>IF(ISERROR(VLOOKUP(A37,Лист1!$A$3:$B$8,2,0)),0,VLOOKUP(A37,Лист1!$A$3:$B$8,2,0))</f>
        <v>0</v>
      </c>
      <c r="C37" s="4" t="str">
        <f>IF(B37&gt;0,B37*0.2,"-")</f>
        <v>-</v>
      </c>
      <c r="D37" s="3"/>
      <c r="E37" s="3"/>
      <c r="F37" s="3"/>
      <c r="G37" s="3"/>
      <c r="H37" s="3"/>
      <c r="I37" s="3"/>
    </row>
    <row r="38" spans="1:9" x14ac:dyDescent="0.25">
      <c r="A38" s="3" t="s">
        <v>1</v>
      </c>
      <c r="B38" s="3">
        <f>IF(ISERROR(VLOOKUP(A38,Лист1!$A$3:$B$8,2,0)),0,VLOOKUP(A38,Лист1!$A$3:$B$8,2,0))</f>
        <v>0</v>
      </c>
      <c r="C38" s="4" t="str">
        <f>IF(B38&gt;0,B38*0.3,"-")</f>
        <v>-</v>
      </c>
      <c r="D38" s="3"/>
      <c r="E38" s="3"/>
      <c r="F38" s="3"/>
      <c r="G38" s="3"/>
      <c r="H38" s="3"/>
      <c r="I38" s="3"/>
    </row>
    <row r="39" spans="1:9" x14ac:dyDescent="0.25">
      <c r="A39" s="3" t="s">
        <v>2</v>
      </c>
      <c r="B39" s="3">
        <f>IF(ISERROR(VLOOKUP(A39,Лист1!$A$3:$B$8,2,0)),0,VLOOKUP(A39,Лист1!$A$3:$B$8,2,0))</f>
        <v>0</v>
      </c>
      <c r="C39" s="4" t="str">
        <f>IF(B39&gt;0,B39*0.4,"-")</f>
        <v>-</v>
      </c>
      <c r="D39" s="3"/>
      <c r="E39" s="3"/>
      <c r="F39" s="3"/>
      <c r="G39" s="3"/>
      <c r="H39" s="3"/>
      <c r="I39" s="3"/>
    </row>
    <row r="40" spans="1:9" x14ac:dyDescent="0.25">
      <c r="A40" s="3" t="s">
        <v>6</v>
      </c>
      <c r="B40" s="3">
        <f>IF(ISERROR(VLOOKUP(A40,Лист1!$A$3:$B$8,2,0)),0,VLOOKUP(A40,Лист1!$A$3:$B$8,2,0))</f>
        <v>0</v>
      </c>
      <c r="C40" s="4" t="str">
        <f>IF(B40&gt;0,B40*0.1,"-")</f>
        <v>-</v>
      </c>
      <c r="D40" s="3"/>
      <c r="E40" s="3"/>
      <c r="F40" s="3"/>
      <c r="G40" s="3"/>
      <c r="H40" s="3"/>
      <c r="I40" s="3"/>
    </row>
    <row r="41" spans="1:9" x14ac:dyDescent="0.25">
      <c r="A41" s="3"/>
      <c r="B41" s="3"/>
      <c r="C41" s="3" t="str">
        <f>IF(COUNT(C37:C40)&gt;3,SUM(C37:C40),"-")</f>
        <v>-</v>
      </c>
      <c r="D41" s="3"/>
      <c r="E41" s="3"/>
      <c r="F41" s="3"/>
      <c r="G41" s="3"/>
      <c r="H41" s="3"/>
      <c r="I41" s="3"/>
    </row>
    <row r="42" spans="1:9" x14ac:dyDescent="0.25">
      <c r="A42" s="3" t="s">
        <v>17</v>
      </c>
      <c r="B42" s="3"/>
      <c r="C42" s="3"/>
      <c r="D42" s="3"/>
      <c r="E42" s="3"/>
      <c r="F42" s="3"/>
      <c r="G42" s="3"/>
      <c r="H42" s="3"/>
      <c r="I42" s="3"/>
    </row>
    <row r="43" spans="1:9" x14ac:dyDescent="0.25">
      <c r="A43" s="3" t="s">
        <v>0</v>
      </c>
      <c r="B43" s="3">
        <f>IF(ISERROR(VLOOKUP(A43,Лист1!$A$3:$B$8,2,0)),0,VLOOKUP(A43,Лист1!$A$3:$B$8,2,0))</f>
        <v>0</v>
      </c>
      <c r="C43" s="4" t="str">
        <f>IF(B43&gt;0,B43*0.2,"-")</f>
        <v>-</v>
      </c>
      <c r="D43" s="3"/>
      <c r="E43" s="3"/>
      <c r="F43" s="3"/>
      <c r="G43" s="3"/>
      <c r="H43" s="3"/>
      <c r="I43" s="3"/>
    </row>
    <row r="44" spans="1:9" x14ac:dyDescent="0.25">
      <c r="A44" s="3" t="s">
        <v>1</v>
      </c>
      <c r="B44" s="3">
        <f>IF(ISERROR(VLOOKUP(A44,Лист1!$A$3:$B$8,2,0)),0,VLOOKUP(A44,Лист1!$A$3:$B$8,2,0))</f>
        <v>0</v>
      </c>
      <c r="C44" s="4" t="str">
        <f>IF(B44&gt;0,B44*0.4,"-")</f>
        <v>-</v>
      </c>
      <c r="D44" s="3"/>
      <c r="E44" s="3"/>
      <c r="F44" s="3"/>
      <c r="G44" s="3"/>
      <c r="H44" s="3"/>
      <c r="I44" s="3"/>
    </row>
    <row r="45" spans="1:9" x14ac:dyDescent="0.25">
      <c r="A45" s="3" t="s">
        <v>2</v>
      </c>
      <c r="B45" s="3">
        <f>IF(ISERROR(VLOOKUP(A45,Лист1!$A$3:$B$8,2,0)),0,VLOOKUP(A45,Лист1!$A$3:$B$8,2,0))</f>
        <v>0</v>
      </c>
      <c r="C45" s="4" t="str">
        <f>IF(B45&gt;0,B45*0.3,"-")</f>
        <v>-</v>
      </c>
      <c r="D45" s="3"/>
      <c r="E45" s="3"/>
      <c r="F45" s="3"/>
      <c r="G45" s="3"/>
      <c r="H45" s="3"/>
      <c r="I45" s="3"/>
    </row>
    <row r="46" spans="1:9" x14ac:dyDescent="0.25">
      <c r="A46" s="3" t="s">
        <v>6</v>
      </c>
      <c r="B46" s="3">
        <f>IF(ISERROR(VLOOKUP(A46,Лист1!$A$3:$B$8,2,0)),0,VLOOKUP(A46,Лист1!$A$3:$B$8,2,0))</f>
        <v>0</v>
      </c>
      <c r="C46" s="4" t="str">
        <f>IF(B46&gt;0,B46*0.1,"-")</f>
        <v>-</v>
      </c>
      <c r="D46" s="3"/>
      <c r="E46" s="3"/>
      <c r="F46" s="3"/>
      <c r="G46" s="3"/>
      <c r="H46" s="3"/>
      <c r="I46" s="3"/>
    </row>
    <row r="47" spans="1:9" x14ac:dyDescent="0.25">
      <c r="A47" s="3"/>
      <c r="B47" s="3"/>
      <c r="C47" s="3" t="str">
        <f>IF(COUNT(C43:C46)&gt;3,SUM(C43:C46),"-")</f>
        <v>-</v>
      </c>
      <c r="D47" s="3"/>
      <c r="E47" s="3"/>
      <c r="F47" s="3"/>
      <c r="G47" s="3"/>
      <c r="H47" s="3"/>
      <c r="I47" s="3"/>
    </row>
    <row r="48" spans="1:9" x14ac:dyDescent="0.25">
      <c r="A48" s="3" t="s">
        <v>18</v>
      </c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3" t="s">
        <v>0</v>
      </c>
      <c r="B49" s="3">
        <f>IF(ISERROR(VLOOKUP(A49,Лист1!$A$3:$B$8,2,0)),0,VLOOKUP(A49,Лист1!$A$3:$B$8,2,0))</f>
        <v>0</v>
      </c>
      <c r="C49" s="4" t="str">
        <f>IF(B49&gt;0,B49*0.3,"-")</f>
        <v>-</v>
      </c>
      <c r="D49" s="4">
        <f>IF(B53&gt;0,B53*0.05,0)</f>
        <v>0</v>
      </c>
      <c r="E49" s="3"/>
      <c r="F49" s="3"/>
      <c r="G49" s="3"/>
      <c r="H49" s="3"/>
      <c r="I49" s="3"/>
    </row>
    <row r="50" spans="1:9" x14ac:dyDescent="0.25">
      <c r="A50" s="3" t="s">
        <v>1</v>
      </c>
      <c r="B50" s="3">
        <f>IF(ISERROR(VLOOKUP(A50,Лист1!$A$3:$B$8,2,0)),0,VLOOKUP(A50,Лист1!$A$3:$B$8,2,0))</f>
        <v>0</v>
      </c>
      <c r="C50" s="4" t="str">
        <f>IF(B50&gt;0,B50*0.3,"-")</f>
        <v>-</v>
      </c>
      <c r="D50" s="3"/>
      <c r="E50" s="3"/>
      <c r="F50" s="3"/>
      <c r="G50" s="3"/>
      <c r="H50" s="3"/>
      <c r="I50" s="3"/>
    </row>
    <row r="51" spans="1:9" x14ac:dyDescent="0.25">
      <c r="A51" s="3" t="s">
        <v>5</v>
      </c>
      <c r="B51" s="3">
        <f>IF(ISERROR(VLOOKUP(A51,Лист1!$A$3:$B$8,2,0)),0,VLOOKUP(A51,Лист1!$A$3:$B$8,2,0))</f>
        <v>0</v>
      </c>
      <c r="C51" s="4" t="str">
        <f>IF(B51&gt;0,B51*0.3,"-")</f>
        <v>-</v>
      </c>
      <c r="D51" s="3"/>
      <c r="E51" s="3"/>
      <c r="F51" s="3"/>
      <c r="G51" s="3"/>
      <c r="H51" s="3"/>
      <c r="I51" s="3"/>
    </row>
    <row r="52" spans="1:9" x14ac:dyDescent="0.25">
      <c r="A52" s="3" t="s">
        <v>6</v>
      </c>
      <c r="B52" s="3">
        <f>IF(ISERROR(VLOOKUP(A52,Лист1!$A$3:$B$8,2,0)),0,VLOOKUP(A52,Лист1!$A$3:$B$8,2,0))</f>
        <v>0</v>
      </c>
      <c r="C52" s="4" t="str">
        <f>IF(B52&gt;0,B52*0.1,"-")</f>
        <v>-</v>
      </c>
      <c r="D52" s="3"/>
      <c r="E52" s="3"/>
      <c r="F52" s="3"/>
      <c r="G52" s="3"/>
      <c r="H52" s="3"/>
      <c r="I52" s="3"/>
    </row>
    <row r="53" spans="1:9" x14ac:dyDescent="0.25">
      <c r="A53" s="3" t="s">
        <v>7</v>
      </c>
      <c r="B53" s="3">
        <f>IF(ISERROR(VLOOKUP(A53,Лист1!$A$3:$B$8,2,0)),0,VLOOKUP(A53,Лист1!$A$3:$B$8,2,0))</f>
        <v>0</v>
      </c>
      <c r="C53" s="3">
        <f>IF(COUNT(C49:C52)&gt;3,SUM(C49:C52),0)</f>
        <v>0</v>
      </c>
      <c r="D53" s="3" t="str">
        <f>IF(C53&gt;0,C53+D49,"-")</f>
        <v>-</v>
      </c>
      <c r="E53" s="3"/>
      <c r="F53" s="3"/>
      <c r="G53" s="3"/>
      <c r="H53" s="3"/>
      <c r="I53" s="3"/>
    </row>
    <row r="54" spans="1:9" x14ac:dyDescent="0.25">
      <c r="A54" s="3"/>
      <c r="B54" s="3"/>
      <c r="C54" s="3"/>
      <c r="D54" s="3"/>
      <c r="E54" s="3"/>
      <c r="F54" s="3"/>
      <c r="G54" s="3"/>
      <c r="H54" s="3"/>
      <c r="I54" s="3"/>
    </row>
    <row r="55" spans="1:9" x14ac:dyDescent="0.25">
      <c r="A55" s="3" t="s">
        <v>19</v>
      </c>
      <c r="B55" s="3"/>
      <c r="C55" s="3"/>
      <c r="D55" s="3"/>
      <c r="E55" s="3"/>
      <c r="F55" s="3"/>
      <c r="G55" s="3"/>
      <c r="H55" s="3"/>
      <c r="I55" s="3"/>
    </row>
    <row r="56" spans="1:9" x14ac:dyDescent="0.25">
      <c r="A56" s="3" t="s">
        <v>0</v>
      </c>
      <c r="B56" s="3">
        <f>IF(ISERROR(VLOOKUP(A56,Лист1!$A$3:$B$8,2,0)),0,VLOOKUP(A56,Лист1!$A$3:$B$8,2,0))</f>
        <v>0</v>
      </c>
      <c r="C56" s="4" t="str">
        <f>IF(B56&gt;0,B56*0.2,"-")</f>
        <v>-</v>
      </c>
      <c r="D56" s="4">
        <f>IF(B60&gt;0,B60*0.05,0)</f>
        <v>0</v>
      </c>
      <c r="E56" s="3"/>
      <c r="F56" s="3"/>
      <c r="G56" s="3"/>
      <c r="H56" s="3"/>
      <c r="I56" s="3"/>
    </row>
    <row r="57" spans="1:9" x14ac:dyDescent="0.25">
      <c r="A57" s="3" t="s">
        <v>1</v>
      </c>
      <c r="B57" s="3">
        <f>IF(ISERROR(VLOOKUP(A57,Лист1!$A$3:$B$8,2,0)),0,VLOOKUP(A57,Лист1!$A$3:$B$8,2,0))</f>
        <v>0</v>
      </c>
      <c r="C57" s="4" t="str">
        <f>IF(B57&gt;0,B57*0.4,"-")</f>
        <v>-</v>
      </c>
      <c r="D57" s="3"/>
      <c r="E57" s="3"/>
      <c r="F57" s="3"/>
      <c r="G57" s="3"/>
      <c r="H57" s="3"/>
      <c r="I57" s="3"/>
    </row>
    <row r="58" spans="1:9" x14ac:dyDescent="0.25">
      <c r="A58" s="3" t="s">
        <v>4</v>
      </c>
      <c r="B58" s="3">
        <f>IF(ISERROR(VLOOKUP(A58,Лист1!$A$3:$B$8,2,0)),0,VLOOKUP(A58,Лист1!$A$3:$B$8,2,0))</f>
        <v>0</v>
      </c>
      <c r="C58" s="4" t="str">
        <f>IF(B58&gt;0,B58*0.3,"-")</f>
        <v>-</v>
      </c>
      <c r="D58" s="3"/>
      <c r="E58" s="3"/>
      <c r="F58" s="3"/>
      <c r="G58" s="3"/>
      <c r="H58" s="3"/>
      <c r="I58" s="3"/>
    </row>
    <row r="59" spans="1:9" x14ac:dyDescent="0.25">
      <c r="A59" s="3" t="s">
        <v>6</v>
      </c>
      <c r="B59" s="3">
        <f>IF(ISERROR(VLOOKUP(A59,Лист1!$A$3:$B$8,2,0)),0,VLOOKUP(A59,Лист1!$A$3:$B$8,2,0))</f>
        <v>0</v>
      </c>
      <c r="C59" s="4" t="str">
        <f>IF(B59&gt;0,B59*0.1,"-")</f>
        <v>-</v>
      </c>
      <c r="D59" s="3"/>
      <c r="E59" s="3"/>
      <c r="F59" s="3"/>
      <c r="G59" s="3"/>
      <c r="H59" s="3"/>
      <c r="I59" s="3"/>
    </row>
    <row r="60" spans="1:9" x14ac:dyDescent="0.25">
      <c r="A60" s="3" t="s">
        <v>7</v>
      </c>
      <c r="B60" s="3">
        <f>IF(ISERROR(VLOOKUP(A60,Лист1!$A$3:$B$8,2,0)),0,VLOOKUP(A60,Лист1!$A$3:$B$8,2,0))</f>
        <v>0</v>
      </c>
      <c r="C60" s="3">
        <f>IF(COUNT(C56:C59)&gt;3,SUM(C56:C59),0)</f>
        <v>0</v>
      </c>
      <c r="D60" s="3" t="str">
        <f>IF(C60&gt;0,C60+D56,"-")</f>
        <v>-</v>
      </c>
      <c r="E60" s="3"/>
      <c r="F60" s="3"/>
      <c r="G60" s="3"/>
      <c r="H60" s="3"/>
      <c r="I60" s="3"/>
    </row>
    <row r="61" spans="1:9" x14ac:dyDescent="0.25">
      <c r="A61" s="3"/>
      <c r="B61" s="3"/>
      <c r="C61" s="3"/>
      <c r="D61" s="3"/>
      <c r="E61" s="3"/>
      <c r="F61" s="3"/>
      <c r="G61" s="3"/>
      <c r="H61" s="3"/>
      <c r="I61" s="3"/>
    </row>
    <row r="62" spans="1:9" x14ac:dyDescent="0.25">
      <c r="A62" s="3" t="s">
        <v>23</v>
      </c>
      <c r="B62" s="3"/>
      <c r="C62" s="3"/>
      <c r="D62" s="3"/>
      <c r="E62" s="3"/>
      <c r="F62" s="3"/>
      <c r="G62" s="3"/>
      <c r="H62" s="3"/>
      <c r="I62" s="3"/>
    </row>
    <row r="63" spans="1:9" x14ac:dyDescent="0.25">
      <c r="A63" s="3" t="s">
        <v>0</v>
      </c>
      <c r="B63" s="3">
        <f>IF(ISERROR(VLOOKUP(A63,Лист1!$A$3:$B$8,2,0)),0,VLOOKUP(A63,Лист1!$A$3:$B$8,2,0))</f>
        <v>0</v>
      </c>
      <c r="C63" s="4" t="str">
        <f>IF(B63&gt;0,B63*0.2,"-")</f>
        <v>-</v>
      </c>
      <c r="D63" s="4">
        <f>IF(B67&gt;0,B67*0.05,0)</f>
        <v>0</v>
      </c>
      <c r="E63" s="3"/>
      <c r="F63" s="3"/>
      <c r="G63" s="3"/>
      <c r="H63" s="3"/>
      <c r="I63" s="3"/>
    </row>
    <row r="64" spans="1:9" x14ac:dyDescent="0.25">
      <c r="A64" s="3" t="s">
        <v>1</v>
      </c>
      <c r="B64" s="3">
        <f>IF(ISERROR(VLOOKUP(A64,Лист1!$A$3:$B$8,2,0)),0,VLOOKUP(A64,Лист1!$A$3:$B$8,2,0))</f>
        <v>0</v>
      </c>
      <c r="C64" s="4" t="str">
        <f>IF(B64&gt;0,B64*0.5,"-")</f>
        <v>-</v>
      </c>
      <c r="D64" s="3"/>
      <c r="E64" s="3"/>
      <c r="F64" s="3"/>
      <c r="G64" s="3"/>
      <c r="H64" s="3"/>
      <c r="I64" s="3"/>
    </row>
    <row r="65" spans="1:9" x14ac:dyDescent="0.25">
      <c r="A65" s="3" t="s">
        <v>3</v>
      </c>
      <c r="B65" s="3">
        <f>IF(ISERROR(VLOOKUP(A65,Лист1!$A$3:$B$8,2,0)),0,VLOOKUP(A65,Лист1!$A$3:$B$8,2,0))</f>
        <v>0</v>
      </c>
      <c r="C65" s="4" t="str">
        <f>IF(B65&gt;0,B65*0.2,"-")</f>
        <v>-</v>
      </c>
      <c r="D65" s="3"/>
      <c r="E65" s="3"/>
      <c r="F65" s="3"/>
      <c r="G65" s="3"/>
      <c r="H65" s="3"/>
      <c r="I65" s="3"/>
    </row>
    <row r="66" spans="1:9" x14ac:dyDescent="0.25">
      <c r="A66" s="3" t="s">
        <v>6</v>
      </c>
      <c r="B66" s="3">
        <f>IF(ISERROR(VLOOKUP(A66,Лист1!$A$3:$B$8,2,0)),0,VLOOKUP(A66,Лист1!$A$3:$B$8,2,0))</f>
        <v>0</v>
      </c>
      <c r="C66" s="4" t="str">
        <f>IF(B66&gt;0,B66*0.1,"-")</f>
        <v>-</v>
      </c>
      <c r="D66" s="3"/>
      <c r="E66" s="3"/>
      <c r="F66" s="3"/>
      <c r="G66" s="3"/>
      <c r="H66" s="3"/>
      <c r="I66" s="3"/>
    </row>
    <row r="67" spans="1:9" x14ac:dyDescent="0.25">
      <c r="A67" s="3" t="s">
        <v>7</v>
      </c>
      <c r="B67" s="3">
        <f>IF(ISERROR(VLOOKUP(A67,Лист1!$A$3:$B$8,2,0)),0,VLOOKUP(A67,Лист1!$A$3:$B$8,2,0))</f>
        <v>0</v>
      </c>
      <c r="C67" s="3">
        <f>IF(COUNT(C63:C66)&gt;3,SUM(C63:C66),0)</f>
        <v>0</v>
      </c>
      <c r="D67" s="3" t="str">
        <f>IF(C67&gt;0,C67+D63,"-")</f>
        <v>-</v>
      </c>
      <c r="E67" s="3"/>
      <c r="F67" s="3"/>
      <c r="G67" s="3"/>
      <c r="H67" s="3"/>
      <c r="I67" s="3"/>
    </row>
    <row r="68" spans="1:9" x14ac:dyDescent="0.25">
      <c r="A68" s="3"/>
      <c r="B68" s="3"/>
      <c r="C68" s="3"/>
      <c r="D68" s="3"/>
      <c r="E68" s="3"/>
      <c r="F68" s="3"/>
      <c r="G68" s="3"/>
      <c r="H68" s="3"/>
      <c r="I68" s="3"/>
    </row>
    <row r="69" spans="1:9" x14ac:dyDescent="0.25">
      <c r="A69" s="3" t="s">
        <v>24</v>
      </c>
      <c r="B69" s="3"/>
      <c r="C69" s="3"/>
      <c r="D69" s="3"/>
      <c r="E69" s="3"/>
      <c r="F69" s="3"/>
      <c r="G69" s="3"/>
      <c r="H69" s="3"/>
      <c r="I69" s="3"/>
    </row>
    <row r="70" spans="1:9" x14ac:dyDescent="0.25">
      <c r="A70" s="3" t="s">
        <v>0</v>
      </c>
      <c r="B70" s="3">
        <f>IF(ISERROR(VLOOKUP(A70,Лист1!$A$3:$B$8,2,0)),0,VLOOKUP(A70,Лист1!$A$3:$B$8,2,0))</f>
        <v>0</v>
      </c>
      <c r="C70" s="4" t="str">
        <f>IF(B70&gt;0,B70*0.2,"-")</f>
        <v>-</v>
      </c>
      <c r="D70" s="4">
        <f>IF(B74&gt;0,B74*0.05,0)</f>
        <v>0</v>
      </c>
      <c r="E70" s="3"/>
      <c r="F70" s="3"/>
      <c r="G70" s="3"/>
      <c r="H70" s="3"/>
      <c r="I70" s="3"/>
    </row>
    <row r="71" spans="1:9" x14ac:dyDescent="0.25">
      <c r="A71" s="3" t="s">
        <v>1</v>
      </c>
      <c r="B71" s="3">
        <f>IF(ISERROR(VLOOKUP(A71,Лист1!$A$3:$B$8,2,0)),0,VLOOKUP(A71,Лист1!$A$3:$B$8,2,0))</f>
        <v>0</v>
      </c>
      <c r="C71" s="4" t="str">
        <f>IF(B71&gt;0,B71*0.4,"-")</f>
        <v>-</v>
      </c>
      <c r="D71" s="3"/>
      <c r="E71" s="3"/>
      <c r="F71" s="3"/>
      <c r="G71" s="3"/>
      <c r="H71" s="3"/>
      <c r="I71" s="3"/>
    </row>
    <row r="72" spans="1:9" x14ac:dyDescent="0.25">
      <c r="A72" s="3" t="s">
        <v>3</v>
      </c>
      <c r="B72" s="3">
        <f>IF(ISERROR(VLOOKUP(A72,Лист1!$A$3:$B$8,2,0)),0,VLOOKUP(A72,Лист1!$A$3:$B$8,2,0))</f>
        <v>0</v>
      </c>
      <c r="C72" s="4" t="str">
        <f>IF(B72&gt;0,B72*0.3,"-")</f>
        <v>-</v>
      </c>
      <c r="D72" s="3"/>
      <c r="E72" s="3"/>
      <c r="F72" s="3"/>
      <c r="G72" s="3"/>
      <c r="H72" s="3"/>
      <c r="I72" s="3"/>
    </row>
    <row r="73" spans="1:9" x14ac:dyDescent="0.25">
      <c r="A73" s="3" t="s">
        <v>6</v>
      </c>
      <c r="B73" s="3">
        <f>IF(ISERROR(VLOOKUP(A73,Лист1!$A$3:$B$8,2,0)),0,VLOOKUP(A73,Лист1!$A$3:$B$8,2,0))</f>
        <v>0</v>
      </c>
      <c r="C73" s="4" t="str">
        <f>IF(B73&gt;0,B73*0.1,"-")</f>
        <v>-</v>
      </c>
      <c r="D73" s="3"/>
      <c r="E73" s="3"/>
      <c r="F73" s="3"/>
      <c r="G73" s="3"/>
      <c r="H73" s="3"/>
      <c r="I73" s="3"/>
    </row>
    <row r="74" spans="1:9" x14ac:dyDescent="0.25">
      <c r="A74" s="3" t="s">
        <v>7</v>
      </c>
      <c r="B74" s="3">
        <f>IF(ISERROR(VLOOKUP(A74,Лист1!$A$3:$B$8,2,0)),0,VLOOKUP(A74,Лист1!$A$3:$B$8,2,0))</f>
        <v>0</v>
      </c>
      <c r="C74" s="3">
        <f>IF(COUNT(C70:C73)&gt;3,SUM(C70:C73),0)</f>
        <v>0</v>
      </c>
      <c r="D74" s="3" t="str">
        <f>IF(C74&gt;0,C74+D70,"-")</f>
        <v>-</v>
      </c>
      <c r="E74" s="3"/>
      <c r="F74" s="3"/>
      <c r="G74" s="3"/>
      <c r="H74" s="3"/>
      <c r="I74" s="3"/>
    </row>
    <row r="75" spans="1:9" x14ac:dyDescent="0.25">
      <c r="A75" s="3"/>
      <c r="B75" s="3"/>
      <c r="C75" s="3"/>
      <c r="D75" s="3"/>
      <c r="E75" s="3"/>
      <c r="F75" s="3"/>
      <c r="G75" s="3"/>
      <c r="H75" s="3"/>
      <c r="I75" s="3"/>
    </row>
    <row r="76" spans="1:9" x14ac:dyDescent="0.25">
      <c r="A76" s="3" t="s">
        <v>22</v>
      </c>
      <c r="B76" s="3"/>
      <c r="C76" s="3"/>
      <c r="D76" s="3"/>
      <c r="E76" s="3"/>
      <c r="F76" s="3"/>
      <c r="G76" s="3"/>
      <c r="H76" s="3"/>
      <c r="I76" s="3"/>
    </row>
    <row r="77" spans="1:9" x14ac:dyDescent="0.25">
      <c r="A77" s="3" t="s">
        <v>0</v>
      </c>
      <c r="B77" s="3">
        <f>IF(ISERROR(VLOOKUP(A77,Лист1!$A$3:$B$8,2,0)),0,VLOOKUP(A77,Лист1!$A$3:$B$8,2,0))</f>
        <v>0</v>
      </c>
      <c r="C77" s="4" t="str">
        <f>IF(B77&gt;0,B77*0.2,"-")</f>
        <v>-</v>
      </c>
      <c r="D77" s="4">
        <f>IF(B81&gt;0,B81*0.05,0)</f>
        <v>0</v>
      </c>
      <c r="E77" s="3"/>
      <c r="F77" s="3"/>
      <c r="G77" s="3"/>
      <c r="H77" s="3"/>
      <c r="I77" s="3"/>
    </row>
    <row r="78" spans="1:9" x14ac:dyDescent="0.25">
      <c r="A78" s="3" t="s">
        <v>1</v>
      </c>
      <c r="B78" s="3">
        <f>IF(ISERROR(VLOOKUP(A78,Лист1!$A$3:$B$8,2,0)),0,VLOOKUP(A78,Лист1!$A$3:$B$8,2,0))</f>
        <v>0</v>
      </c>
      <c r="C78" s="4" t="str">
        <f>IF(B78&gt;0,B78*0.4,"-")</f>
        <v>-</v>
      </c>
      <c r="D78" s="3"/>
      <c r="E78" s="3"/>
      <c r="F78" s="3"/>
      <c r="G78" s="3"/>
      <c r="H78" s="3"/>
      <c r="I78" s="3"/>
    </row>
    <row r="79" spans="1:9" x14ac:dyDescent="0.25">
      <c r="A79" s="3" t="s">
        <v>4</v>
      </c>
      <c r="B79" s="3">
        <f>IF(ISERROR(VLOOKUP(A79,Лист1!$A$3:$B$8,2,0)),0,VLOOKUP(A79,Лист1!$A$3:$B$8,2,0))</f>
        <v>0</v>
      </c>
      <c r="C79" s="4" t="str">
        <f>IF(B79&gt;0,B79*0.3,"-")</f>
        <v>-</v>
      </c>
      <c r="D79" s="3"/>
      <c r="E79" s="3"/>
      <c r="F79" s="3"/>
      <c r="G79" s="3"/>
      <c r="H79" s="3"/>
      <c r="I79" s="3"/>
    </row>
    <row r="80" spans="1:9" x14ac:dyDescent="0.25">
      <c r="A80" s="3" t="s">
        <v>6</v>
      </c>
      <c r="B80" s="3">
        <f>IF(ISERROR(VLOOKUP(A80,Лист1!$A$3:$B$8,2,0)),0,VLOOKUP(A80,Лист1!$A$3:$B$8,2,0))</f>
        <v>0</v>
      </c>
      <c r="C80" s="4" t="str">
        <f>IF(B80&gt;0,B80*0.1,"-")</f>
        <v>-</v>
      </c>
      <c r="D80" s="3"/>
      <c r="E80" s="3"/>
      <c r="F80" s="3"/>
      <c r="G80" s="3"/>
      <c r="H80" s="3"/>
      <c r="I80" s="3"/>
    </row>
    <row r="81" spans="1:9" x14ac:dyDescent="0.25">
      <c r="A81" s="3" t="s">
        <v>7</v>
      </c>
      <c r="B81" s="3">
        <f>IF(ISERROR(VLOOKUP(A81,Лист1!$A$3:$B$8,2,0)),0,VLOOKUP(A81,Лист1!$A$3:$B$8,2,0))</f>
        <v>0</v>
      </c>
      <c r="C81" s="3">
        <f>IF(COUNT(C77:C80)&gt;3,SUM(C77:C80),0)</f>
        <v>0</v>
      </c>
      <c r="D81" s="3" t="str">
        <f>IF(C81&gt;0,C81+D77,"-")</f>
        <v>-</v>
      </c>
      <c r="E81" s="3"/>
      <c r="F81" s="3"/>
      <c r="G81" s="3"/>
      <c r="H81" s="3"/>
      <c r="I81" s="3"/>
    </row>
    <row r="82" spans="1:9" x14ac:dyDescent="0.25">
      <c r="A82" s="3"/>
      <c r="B82" s="3"/>
      <c r="C82" s="3"/>
      <c r="D82" s="3"/>
      <c r="E82" s="3"/>
      <c r="F82" s="3"/>
      <c r="G82" s="3"/>
      <c r="H82" s="3"/>
      <c r="I82" s="3"/>
    </row>
  </sheetData>
  <sheetProtection password="ACD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Предмети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2014-12-02T19:35:47Z</dcterms:created>
  <dcterms:modified xsi:type="dcterms:W3CDTF">2014-12-22T17:05:41Z</dcterms:modified>
</cp:coreProperties>
</file>